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7875"/>
  </bookViews>
  <sheets>
    <sheet name="Sheet1" sheetId="1" r:id="rId1"/>
  </sheets>
  <definedNames>
    <definedName name="_xlnm.Print_Area" localSheetId="0">Sheet1!$A$1:$L$26</definedName>
  </definedNames>
  <calcPr calcId="125725"/>
</workbook>
</file>

<file path=xl/calcChain.xml><?xml version="1.0" encoding="utf-8"?>
<calcChain xmlns="http://schemas.openxmlformats.org/spreadsheetml/2006/main">
  <c r="K7" i="1"/>
  <c r="J7"/>
  <c r="J21" s="1"/>
  <c r="J23" s="1"/>
  <c r="I7"/>
  <c r="I21" s="1"/>
  <c r="I23" s="1"/>
  <c r="H7"/>
  <c r="G7"/>
  <c r="F7"/>
  <c r="E7"/>
  <c r="D7"/>
  <c r="C7"/>
  <c r="K21"/>
  <c r="K23" s="1"/>
  <c r="K15"/>
  <c r="K17" s="1"/>
  <c r="L62"/>
  <c r="G15" l="1"/>
  <c r="G17" s="1"/>
  <c r="H21"/>
  <c r="H23" s="1"/>
  <c r="G21"/>
  <c r="G23" s="1"/>
  <c r="F21"/>
  <c r="F23" s="1"/>
  <c r="E21"/>
  <c r="E23" s="1"/>
  <c r="D21"/>
  <c r="D23" s="1"/>
  <c r="F15"/>
  <c r="F17" s="1"/>
  <c r="J15"/>
  <c r="J17" s="1"/>
  <c r="E15"/>
  <c r="E17" s="1"/>
  <c r="I15"/>
  <c r="I17" s="1"/>
  <c r="D15"/>
  <c r="D17" s="1"/>
  <c r="H15"/>
  <c r="H17" s="1"/>
  <c r="K9" l="1"/>
  <c r="K11" s="1"/>
  <c r="K62" s="1"/>
  <c r="J9"/>
  <c r="J11" s="1"/>
  <c r="J62" s="1"/>
  <c r="I9"/>
  <c r="I11" s="1"/>
  <c r="I62" s="1"/>
  <c r="H9"/>
  <c r="H11" s="1"/>
  <c r="H62" s="1"/>
  <c r="G9"/>
  <c r="G11" s="1"/>
  <c r="G62" s="1"/>
  <c r="F9"/>
  <c r="F11" s="1"/>
  <c r="F62" s="1"/>
  <c r="E9"/>
  <c r="E11" s="1"/>
  <c r="E62" s="1"/>
  <c r="D9"/>
  <c r="D11" s="1"/>
  <c r="D62" s="1"/>
  <c r="C9"/>
  <c r="C11" s="1"/>
  <c r="C62" s="1"/>
  <c r="K58"/>
  <c r="J58"/>
  <c r="I58"/>
  <c r="H58"/>
  <c r="G58"/>
  <c r="G59" s="1"/>
  <c r="F58"/>
  <c r="E58"/>
  <c r="E59" s="1"/>
  <c r="D58"/>
  <c r="D59" s="1"/>
  <c r="C58"/>
  <c r="L63"/>
  <c r="L23"/>
  <c r="C23"/>
  <c r="J59" l="1"/>
  <c r="H59"/>
  <c r="F59"/>
  <c r="C59"/>
  <c r="I59"/>
  <c r="K59"/>
  <c r="C17"/>
  <c r="L17"/>
  <c r="L11"/>
  <c r="H63" l="1"/>
  <c r="G63"/>
  <c r="K63"/>
  <c r="F63"/>
  <c r="J63"/>
  <c r="E63"/>
  <c r="I63"/>
  <c r="D63"/>
  <c r="C63"/>
</calcChain>
</file>

<file path=xl/sharedStrings.xml><?xml version="1.0" encoding="utf-8"?>
<sst xmlns="http://schemas.openxmlformats.org/spreadsheetml/2006/main" count="40" uniqueCount="37">
  <si>
    <t>VALVE DATA</t>
  </si>
  <si>
    <t>3 inch</t>
  </si>
  <si>
    <t>Fisher Vee-Ball V150</t>
  </si>
  <si>
    <t>h - Degrees</t>
  </si>
  <si>
    <t>Data input</t>
  </si>
  <si>
    <t>Final results</t>
  </si>
  <si>
    <t>C based on degrees open</t>
  </si>
  <si>
    <t>C  Based on relative travel</t>
  </si>
  <si>
    <t>Relative travel (% Travel/100%)</t>
  </si>
  <si>
    <r>
      <t>F</t>
    </r>
    <r>
      <rPr>
        <b/>
        <vertAlign val="subscript"/>
        <sz val="16"/>
        <color theme="1"/>
        <rFont val="Arial"/>
        <family val="2"/>
      </rPr>
      <t>L</t>
    </r>
  </si>
  <si>
    <r>
      <t>x</t>
    </r>
    <r>
      <rPr>
        <b/>
        <vertAlign val="subscript"/>
        <sz val="16"/>
        <color theme="1"/>
        <rFont val="Arial"/>
        <family val="2"/>
      </rPr>
      <t>T</t>
    </r>
  </si>
  <si>
    <t>Relative C (Cv or Kv)</t>
  </si>
  <si>
    <t>Green: Given data based on valve travel in Degrees (0 - 90)</t>
  </si>
  <si>
    <t>Relative C (C/C@ 100%)</t>
  </si>
  <si>
    <t>Relative C (C/C@ 90 deg)</t>
  </si>
  <si>
    <t>Data for Relative C graph</t>
  </si>
  <si>
    <r>
      <t xml:space="preserve"> F</t>
    </r>
    <r>
      <rPr>
        <b/>
        <vertAlign val="subscript"/>
        <sz val="11"/>
        <color theme="1"/>
        <rFont val="Arial"/>
        <family val="2"/>
      </rPr>
      <t>L</t>
    </r>
    <r>
      <rPr>
        <b/>
        <sz val="10"/>
        <color theme="1"/>
        <rFont val="Arial"/>
        <family val="2"/>
      </rPr>
      <t xml:space="preserve"> conversion</t>
    </r>
  </si>
  <si>
    <r>
      <t xml:space="preserve"> x</t>
    </r>
    <r>
      <rPr>
        <b/>
        <vertAlign val="subscript"/>
        <sz val="11"/>
        <color theme="1"/>
        <rFont val="Arial"/>
        <family val="2"/>
      </rPr>
      <t>T</t>
    </r>
    <r>
      <rPr>
        <b/>
        <sz val="10"/>
        <color theme="1"/>
        <rFont val="Arial"/>
        <family val="2"/>
      </rPr>
      <t xml:space="preserve"> conversion</t>
    </r>
  </si>
  <si>
    <t xml:space="preserve"> C  Based on relative travel</t>
  </si>
  <si>
    <r>
      <t xml:space="preserve"> M =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F</t>
    </r>
    <r>
      <rPr>
        <vertAlign val="subscript"/>
        <sz val="11"/>
        <color theme="1"/>
        <rFont val="Arial"/>
        <family val="2"/>
      </rPr>
      <t>L</t>
    </r>
    <r>
      <rPr>
        <sz val="10"/>
        <color theme="1"/>
        <rFont val="Arial"/>
        <family val="2"/>
      </rPr>
      <t>/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h</t>
    </r>
  </si>
  <si>
    <r>
      <t xml:space="preserve"> M =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x</t>
    </r>
    <r>
      <rPr>
        <vertAlign val="subscript"/>
        <sz val="11"/>
        <color theme="1"/>
        <rFont val="Arial"/>
        <family val="2"/>
      </rPr>
      <t>T</t>
    </r>
    <r>
      <rPr>
        <sz val="10"/>
        <color theme="1"/>
        <rFont val="Arial"/>
        <family val="2"/>
      </rPr>
      <t>/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h</t>
    </r>
  </si>
  <si>
    <t xml:space="preserve"> Valve style / model #</t>
  </si>
  <si>
    <t xml:space="preserve"> Valve size</t>
  </si>
  <si>
    <t xml:space="preserve"> C (Cv or Kv) conversion</t>
  </si>
  <si>
    <t xml:space="preserve"> Valve rotation (Degrees)</t>
  </si>
  <si>
    <t>Red : Converted data based on relative valve travel in Percent / 100% (0 - 1.0)</t>
  </si>
  <si>
    <t xml:space="preserve"> C based on degrees of rotation</t>
  </si>
  <si>
    <r>
      <t xml:space="preserve"> F</t>
    </r>
    <r>
      <rPr>
        <vertAlign val="subscript"/>
        <sz val="11"/>
        <color theme="1"/>
        <rFont val="Arial"/>
        <family val="2"/>
      </rPr>
      <t>L</t>
    </r>
    <r>
      <rPr>
        <sz val="10"/>
        <color theme="1"/>
        <rFont val="Arial"/>
        <family val="2"/>
      </rPr>
      <t xml:space="preserve"> based on degrees of rotation</t>
    </r>
  </si>
  <si>
    <r>
      <t xml:space="preserve"> x</t>
    </r>
    <r>
      <rPr>
        <vertAlign val="subscript"/>
        <sz val="11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based on degrees of rotation</t>
    </r>
  </si>
  <si>
    <t>Conversion of valve parameters from 10 - 90 degree data to relative travel (% travel / 100%)</t>
  </si>
  <si>
    <r>
      <t xml:space="preserve"> M =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C/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h</t>
    </r>
  </si>
  <si>
    <t>h, Relative valve travel (Rotation/90°)</t>
  </si>
  <si>
    <t xml:space="preserve"> h, Relative travel (% Travel/100%)</t>
  </si>
  <si>
    <t>h,  Relative travel (% Travel/100%)</t>
  </si>
  <si>
    <r>
      <t xml:space="preserve"> F</t>
    </r>
    <r>
      <rPr>
        <b/>
        <vertAlign val="subscript"/>
        <sz val="11"/>
        <rFont val="Arial"/>
        <family val="2"/>
      </rPr>
      <t>L</t>
    </r>
    <r>
      <rPr>
        <b/>
        <sz val="10"/>
        <rFont val="Arial"/>
        <family val="2"/>
      </rPr>
      <t xml:space="preserve">  Based relative travel</t>
    </r>
  </si>
  <si>
    <r>
      <t xml:space="preserve"> x</t>
    </r>
    <r>
      <rPr>
        <b/>
        <vertAlign val="subscript"/>
        <sz val="11"/>
        <rFont val="Arial"/>
        <family val="2"/>
      </rPr>
      <t>T</t>
    </r>
    <r>
      <rPr>
        <b/>
        <sz val="10"/>
        <rFont val="Arial"/>
        <family val="2"/>
      </rPr>
      <t xml:space="preserve"> Based on reltive travel</t>
    </r>
  </si>
  <si>
    <r>
      <t xml:space="preserve">To copy converted data, select all of the cells that need to be copied, and copy (Ctrl + C). On the </t>
    </r>
    <r>
      <rPr>
        <b/>
        <sz val="10"/>
        <color theme="1"/>
        <rFont val="Arial"/>
        <family val="2"/>
      </rPr>
      <t>Installed Flow</t>
    </r>
    <r>
      <rPr>
        <sz val="10"/>
        <color theme="1"/>
        <rFont val="Arial"/>
        <family val="2"/>
      </rPr>
      <t xml:space="preserve"> tab of the Valve Sizing worksheet, right click on the first cell that data is to be copied to. Select </t>
    </r>
    <r>
      <rPr>
        <b/>
        <sz val="10"/>
        <color theme="1"/>
        <rFont val="Arial"/>
        <family val="2"/>
      </rPr>
      <t xml:space="preserve">Paste Special… </t>
    </r>
    <r>
      <rPr>
        <sz val="10"/>
        <color theme="1"/>
        <rFont val="Arial"/>
        <family val="2"/>
      </rPr>
      <t xml:space="preserve">then select </t>
    </r>
    <r>
      <rPr>
        <b/>
        <sz val="10"/>
        <color theme="1"/>
        <rFont val="Arial"/>
        <family val="2"/>
      </rPr>
      <t xml:space="preserve"> Values </t>
    </r>
    <r>
      <rPr>
        <sz val="10"/>
        <color theme="1"/>
        <rFont val="Arial"/>
        <family val="2"/>
      </rPr>
      <t xml:space="preserve">then click </t>
    </r>
    <r>
      <rPr>
        <b/>
        <sz val="10"/>
        <color theme="1"/>
        <rFont val="Arial"/>
        <family val="2"/>
      </rPr>
      <t>OK</t>
    </r>
    <r>
      <rPr>
        <sz val="10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</si>
</sst>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3">
    <numFmt numFmtId="164" formatCode="00000"/>
    <numFmt numFmtId="165" formatCode="0.000"/>
    <numFmt numFmtId="166" formatCode="0.0000"/>
  </numFmts>
  <fonts count="1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Symbol"/>
      <family val="1"/>
      <charset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vertAlign val="sub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B6DDE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double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0" fontId="4" fillId="0" borderId="5" xfId="0" applyFont="1" applyBorder="1"/>
    <xf numFmtId="0" fontId="0" fillId="0" borderId="0" xfId="0" applyBorder="1"/>
    <xf numFmtId="0" fontId="0" fillId="0" borderId="8" xfId="0" applyBorder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8" fillId="0" borderId="0" xfId="0" applyFont="1"/>
    <xf numFmtId="0" fontId="7" fillId="0" borderId="0" xfId="0" applyFont="1"/>
    <xf numFmtId="2" fontId="0" fillId="0" borderId="0" xfId="0" applyNumberFormat="1"/>
    <xf numFmtId="0" fontId="11" fillId="0" borderId="0" xfId="0" applyFont="1"/>
    <xf numFmtId="0" fontId="12" fillId="0" borderId="0" xfId="0" applyFont="1"/>
    <xf numFmtId="0" fontId="8" fillId="0" borderId="0" xfId="0" applyFont="1" applyFill="1"/>
    <xf numFmtId="2" fontId="7" fillId="0" borderId="0" xfId="0" applyNumberFormat="1" applyFont="1" applyFill="1"/>
    <xf numFmtId="0" fontId="0" fillId="0" borderId="15" xfId="0" applyBorder="1"/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/>
    <xf numFmtId="0" fontId="0" fillId="0" borderId="16" xfId="0" applyBorder="1"/>
    <xf numFmtId="0" fontId="13" fillId="0" borderId="16" xfId="0" applyFont="1" applyBorder="1"/>
    <xf numFmtId="0" fontId="0" fillId="0" borderId="9" xfId="0" applyBorder="1"/>
    <xf numFmtId="0" fontId="1" fillId="3" borderId="8" xfId="2" applyNumberFormat="1" applyFont="1" applyBorder="1" applyAlignment="1" applyProtection="1"/>
    <xf numFmtId="0" fontId="0" fillId="0" borderId="18" xfId="0" applyBorder="1"/>
    <xf numFmtId="0" fontId="0" fillId="0" borderId="19" xfId="0" applyBorder="1"/>
    <xf numFmtId="164" fontId="3" fillId="6" borderId="20" xfId="1" applyNumberFormat="1" applyFont="1" applyFill="1" applyBorder="1" applyAlignment="1" applyProtection="1"/>
    <xf numFmtId="0" fontId="0" fillId="0" borderId="0" xfId="0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0" fillId="0" borderId="23" xfId="0" applyBorder="1"/>
    <xf numFmtId="0" fontId="13" fillId="0" borderId="22" xfId="0" applyFont="1" applyBorder="1"/>
    <xf numFmtId="0" fontId="13" fillId="0" borderId="23" xfId="0" applyFont="1" applyBorder="1"/>
    <xf numFmtId="0" fontId="13" fillId="0" borderId="0" xfId="0" applyFont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25" xfId="0" applyFill="1" applyBorder="1" applyAlignment="1" applyProtection="1">
      <alignment horizontal="center" vertical="center"/>
      <protection locked="0"/>
    </xf>
    <xf numFmtId="0" fontId="3" fillId="0" borderId="23" xfId="0" applyFont="1" applyBorder="1"/>
    <xf numFmtId="0" fontId="3" fillId="5" borderId="25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4" fillId="0" borderId="23" xfId="0" applyFont="1" applyBorder="1"/>
    <xf numFmtId="166" fontId="4" fillId="0" borderId="25" xfId="0" applyNumberFormat="1" applyFont="1" applyFill="1" applyBorder="1" applyAlignment="1" applyProtection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24" xfId="0" applyFont="1" applyBorder="1"/>
    <xf numFmtId="2" fontId="4" fillId="6" borderId="29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165" fontId="4" fillId="6" borderId="29" xfId="0" applyNumberFormat="1" applyFont="1" applyFill="1" applyBorder="1" applyAlignment="1">
      <alignment horizontal="center" vertical="center"/>
    </xf>
    <xf numFmtId="165" fontId="4" fillId="6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4" borderId="6" xfId="0" applyFont="1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wrapText="1"/>
    </xf>
  </cellXfs>
  <cellStyles count="3">
    <cellStyle name="40% - Accent5" xfId="2" builtinId="47"/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Sheet1!$C$19:$K$19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Sheet1!$C$20:$K$20</c:f>
              <c:numCache>
                <c:formatCode>General</c:formatCode>
                <c:ptCount val="9"/>
                <c:pt idx="0">
                  <c:v>0.71</c:v>
                </c:pt>
                <c:pt idx="1">
                  <c:v>0.66800000000000004</c:v>
                </c:pt>
                <c:pt idx="2">
                  <c:v>0.59699999999999998</c:v>
                </c:pt>
                <c:pt idx="3">
                  <c:v>0.78800000000000003</c:v>
                </c:pt>
                <c:pt idx="4">
                  <c:v>0.69699999999999995</c:v>
                </c:pt>
                <c:pt idx="5">
                  <c:v>0.56299999999999994</c:v>
                </c:pt>
                <c:pt idx="6">
                  <c:v>0.501</c:v>
                </c:pt>
                <c:pt idx="7">
                  <c:v>0.33100000000000002</c:v>
                </c:pt>
                <c:pt idx="8">
                  <c:v>0.27800000000000002</c:v>
                </c:pt>
              </c:numCache>
            </c:numRef>
          </c:yVal>
        </c:ser>
        <c:axId val="77690752"/>
        <c:axId val="77692288"/>
      </c:scatterChart>
      <c:valAx>
        <c:axId val="77690752"/>
        <c:scaling>
          <c:orientation val="minMax"/>
          <c:max val="90"/>
          <c:min val="0"/>
        </c:scaling>
        <c:axPos val="b"/>
        <c:majorGridlines>
          <c:spPr>
            <a:ln w="25400">
              <a:solidFill>
                <a:srgbClr val="008000"/>
              </a:solidFill>
            </a:ln>
          </c:spPr>
        </c:majorGridlines>
        <c:numFmt formatCode="General" sourceLinked="1"/>
        <c:tickLblPos val="nextTo"/>
        <c:spPr>
          <a:ln w="22225">
            <a:solidFill>
              <a:srgbClr val="008000"/>
            </a:solidFill>
          </a:ln>
        </c:spPr>
        <c:txPr>
          <a:bodyPr rot="0" vert="wordArtVert"/>
          <a:lstStyle/>
          <a:p>
            <a:pPr>
              <a:defRPr b="1">
                <a:solidFill>
                  <a:srgbClr val="008000"/>
                </a:solidFill>
              </a:defRPr>
            </a:pPr>
            <a:endParaRPr lang="en-US"/>
          </a:p>
        </c:txPr>
        <c:crossAx val="77692288"/>
        <c:crosses val="autoZero"/>
        <c:crossBetween val="midCat"/>
      </c:valAx>
      <c:valAx>
        <c:axId val="77692288"/>
        <c:scaling>
          <c:orientation val="minMax"/>
          <c:max val="1"/>
          <c:min val="0.1"/>
        </c:scaling>
        <c:axPos val="l"/>
        <c:majorGridlines/>
        <c:numFmt formatCode="General" sourceLinked="1"/>
        <c:tickLblPos val="nextTo"/>
        <c:crossAx val="77690752"/>
        <c:crosses val="autoZero"/>
        <c:crossBetween val="midCat"/>
        <c:majorUnit val="0.1"/>
      </c:valAx>
    </c:plotArea>
    <c:plotVisOnly val="1"/>
  </c:chart>
  <c:spPr>
    <a:ln w="25400">
      <a:solidFill>
        <a:sysClr val="windowText" lastClr="000000"/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44450">
              <a:noFill/>
              <a:prstDash val="sysDot"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Sheet1!$C$22:$L$22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Sheet1!$C$23:$L$23</c:f>
              <c:numCache>
                <c:formatCode>0.000</c:formatCode>
                <c:ptCount val="10"/>
                <c:pt idx="0">
                  <c:v>0.71</c:v>
                </c:pt>
                <c:pt idx="1">
                  <c:v>0.6764</c:v>
                </c:pt>
                <c:pt idx="2">
                  <c:v>0.61829999999999996</c:v>
                </c:pt>
                <c:pt idx="3">
                  <c:v>0.71160000000000012</c:v>
                </c:pt>
                <c:pt idx="4">
                  <c:v>0.74249999999999994</c:v>
                </c:pt>
                <c:pt idx="5">
                  <c:v>0.64339999999999997</c:v>
                </c:pt>
                <c:pt idx="6">
                  <c:v>0.5444</c:v>
                </c:pt>
                <c:pt idx="7">
                  <c:v>0.46699999999999992</c:v>
                </c:pt>
                <c:pt idx="8">
                  <c:v>0.32569999999999999</c:v>
                </c:pt>
                <c:pt idx="9">
                  <c:v>0.27800000000000002</c:v>
                </c:pt>
              </c:numCache>
            </c:numRef>
          </c:yVal>
        </c:ser>
        <c:axId val="77711232"/>
        <c:axId val="77737984"/>
      </c:scatterChart>
      <c:valAx>
        <c:axId val="77711232"/>
        <c:scaling>
          <c:orientation val="minMax"/>
          <c:max val="1"/>
        </c:scaling>
        <c:axPos val="b"/>
        <c:majorGridlines>
          <c:spPr>
            <a:ln w="31750" cap="rnd">
              <a:solidFill>
                <a:srgbClr val="FF0000"/>
              </a:solidFill>
              <a:prstDash val="sysDot"/>
            </a:ln>
          </c:spPr>
        </c:majorGridlines>
        <c:numFmt formatCode="General" sourceLinked="1"/>
        <c:tickLblPos val="nextTo"/>
        <c:spPr>
          <a:ln w="31750" cmpd="sng">
            <a:solidFill>
              <a:srgbClr val="FF0000"/>
            </a:solidFill>
            <a:prstDash val="sysDot"/>
          </a:ln>
        </c:spPr>
        <c:crossAx val="77737984"/>
        <c:crosses val="autoZero"/>
        <c:crossBetween val="midCat"/>
        <c:majorUnit val="0.1"/>
      </c:valAx>
      <c:valAx>
        <c:axId val="77737984"/>
        <c:scaling>
          <c:orientation val="minMax"/>
          <c:max val="1"/>
          <c:min val="0.1"/>
        </c:scaling>
        <c:axPos val="l"/>
        <c:majorGridlines/>
        <c:numFmt formatCode="0.0" sourceLinked="0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7711232"/>
        <c:crosses val="autoZero"/>
        <c:crossBetween val="midCat"/>
        <c:majorUnit val="0.1"/>
      </c:valAx>
      <c:spPr>
        <a:noFill/>
      </c:spPr>
    </c:plotArea>
    <c:plotVisOnly val="1"/>
  </c:chart>
  <c:spPr>
    <a:noFill/>
    <a:ln w="25400">
      <a:noFill/>
    </a:ln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FF0000"/>
              </a:solidFill>
            </c:spPr>
          </c:marker>
          <c:xVal>
            <c:numRef>
              <c:f>Sheet1!$C$61:$L$61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Sheet1!$C$63:$L$63</c:f>
              <c:numCache>
                <c:formatCode>0.00</c:formatCode>
                <c:ptCount val="10"/>
                <c:pt idx="0">
                  <c:v>4.5000000000000004E-4</c:v>
                </c:pt>
                <c:pt idx="1">
                  <c:v>1.8490532544378702E-2</c:v>
                </c:pt>
                <c:pt idx="2">
                  <c:v>5.6807692307692309E-2</c:v>
                </c:pt>
                <c:pt idx="3">
                  <c:v>0.10502958579881659</c:v>
                </c:pt>
                <c:pt idx="4">
                  <c:v>0.17130177514792902</c:v>
                </c:pt>
                <c:pt idx="5">
                  <c:v>0.26159763313609463</c:v>
                </c:pt>
                <c:pt idx="6">
                  <c:v>0.37130177514792895</c:v>
                </c:pt>
                <c:pt idx="7">
                  <c:v>0.52189349112426042</c:v>
                </c:pt>
                <c:pt idx="8">
                  <c:v>0.77633136094674571</c:v>
                </c:pt>
                <c:pt idx="9">
                  <c:v>1</c:v>
                </c:pt>
              </c:numCache>
            </c:numRef>
          </c:yVal>
          <c:smooth val="1"/>
        </c:ser>
        <c:axId val="77748480"/>
        <c:axId val="77754752"/>
      </c:scatterChart>
      <c:valAx>
        <c:axId val="77748480"/>
        <c:scaling>
          <c:orientation val="minMax"/>
          <c:max val="1"/>
        </c:scaling>
        <c:axPos val="b"/>
        <c:majorGridlines>
          <c:spPr>
            <a:ln w="34925" cap="rnd"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in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77754752"/>
        <c:crosses val="autoZero"/>
        <c:crossBetween val="midCat"/>
        <c:majorUnit val="0.1"/>
      </c:valAx>
      <c:valAx>
        <c:axId val="77754752"/>
        <c:scaling>
          <c:orientation val="minMax"/>
          <c:max val="1"/>
        </c:scaling>
        <c:axPos val="l"/>
        <c:majorGridlines/>
        <c:numFmt formatCode="0.0" sourceLinked="0"/>
        <c:tickLblPos val="nextTo"/>
        <c:crossAx val="77748480"/>
        <c:crosses val="autoZero"/>
        <c:crossBetween val="midCat"/>
      </c:valAx>
      <c:spPr>
        <a:solidFill>
          <a:schemeClr val="bg1"/>
        </a:solidFill>
      </c:spPr>
    </c:plotArea>
    <c:plotVisOnly val="1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Sheet1!$C$57:$K$57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Sheet1!$C$59:$K$59</c:f>
              <c:numCache>
                <c:formatCode>0.00</c:formatCode>
                <c:ptCount val="9"/>
                <c:pt idx="0" formatCode="General">
                  <c:v>5.0000000000000001E-4</c:v>
                </c:pt>
                <c:pt idx="1">
                  <c:v>2.298816568047337E-2</c:v>
                </c:pt>
                <c:pt idx="2">
                  <c:v>7.1301775147929E-2</c:v>
                </c:pt>
                <c:pt idx="3">
                  <c:v>0.12751479289940829</c:v>
                </c:pt>
                <c:pt idx="4">
                  <c:v>0.21508875739644973</c:v>
                </c:pt>
                <c:pt idx="5">
                  <c:v>0.33136094674556216</c:v>
                </c:pt>
                <c:pt idx="6">
                  <c:v>0.46449704142011833</c:v>
                </c:pt>
                <c:pt idx="7">
                  <c:v>0.75147928994082835</c:v>
                </c:pt>
                <c:pt idx="8">
                  <c:v>1</c:v>
                </c:pt>
              </c:numCache>
            </c:numRef>
          </c:yVal>
        </c:ser>
        <c:axId val="77769728"/>
        <c:axId val="78189312"/>
      </c:scatterChart>
      <c:valAx>
        <c:axId val="77769728"/>
        <c:scaling>
          <c:orientation val="minMax"/>
          <c:max val="90"/>
        </c:scaling>
        <c:axPos val="b"/>
        <c:majorGridlines>
          <c:spPr>
            <a:ln w="25400">
              <a:solidFill>
                <a:srgbClr val="008000"/>
              </a:solidFill>
            </a:ln>
          </c:spPr>
        </c:majorGridlines>
        <c:numFmt formatCode="General" sourceLinked="1"/>
        <c:tickLblPos val="low"/>
        <c:spPr>
          <a:ln w="31750">
            <a:prstDash val="sysDot"/>
          </a:ln>
        </c:spPr>
        <c:txPr>
          <a:bodyPr rot="0" vert="wordArtVert"/>
          <a:lstStyle/>
          <a:p>
            <a:pPr>
              <a:defRPr sz="1000" b="1" i="0">
                <a:solidFill>
                  <a:srgbClr val="008000"/>
                </a:solidFill>
              </a:defRPr>
            </a:pPr>
            <a:endParaRPr lang="en-US"/>
          </a:p>
        </c:txPr>
        <c:crossAx val="78189312"/>
        <c:crosses val="autoZero"/>
        <c:crossBetween val="midCat"/>
        <c:majorUnit val="10"/>
      </c:valAx>
      <c:valAx>
        <c:axId val="78189312"/>
        <c:scaling>
          <c:orientation val="minMax"/>
          <c:max val="1"/>
          <c:min val="0"/>
        </c:scaling>
        <c:axPos val="l"/>
        <c:numFmt formatCode="General" sourceLinked="1"/>
        <c:tickLblPos val="nextTo"/>
        <c:crossAx val="77769728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noFill/>
    <a:ln w="25400">
      <a:solidFill>
        <a:schemeClr val="tx1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Sheet1!$C$13:$K$13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Sheet1!$C$14:$K$14</c:f>
              <c:numCache>
                <c:formatCode>General</c:formatCode>
                <c:ptCount val="9"/>
                <c:pt idx="0">
                  <c:v>0.96</c:v>
                </c:pt>
                <c:pt idx="1">
                  <c:v>0.96</c:v>
                </c:pt>
                <c:pt idx="2">
                  <c:v>0.91</c:v>
                </c:pt>
                <c:pt idx="3">
                  <c:v>0.9</c:v>
                </c:pt>
                <c:pt idx="4">
                  <c:v>0.85</c:v>
                </c:pt>
                <c:pt idx="5">
                  <c:v>0.82</c:v>
                </c:pt>
                <c:pt idx="6">
                  <c:v>0.81</c:v>
                </c:pt>
                <c:pt idx="7">
                  <c:v>0.71</c:v>
                </c:pt>
                <c:pt idx="8">
                  <c:v>0.73</c:v>
                </c:pt>
              </c:numCache>
            </c:numRef>
          </c:yVal>
        </c:ser>
        <c:axId val="78208384"/>
        <c:axId val="78214272"/>
      </c:scatterChart>
      <c:valAx>
        <c:axId val="78208384"/>
        <c:scaling>
          <c:orientation val="minMax"/>
          <c:max val="90"/>
          <c:min val="0"/>
        </c:scaling>
        <c:axPos val="b"/>
        <c:majorGridlines>
          <c:spPr>
            <a:ln w="25400">
              <a:solidFill>
                <a:srgbClr val="008000"/>
              </a:solidFill>
            </a:ln>
          </c:spPr>
        </c:majorGridlines>
        <c:numFmt formatCode="General" sourceLinked="1"/>
        <c:tickLblPos val="nextTo"/>
        <c:spPr>
          <a:ln w="22225">
            <a:solidFill>
              <a:srgbClr val="008000"/>
            </a:solidFill>
          </a:ln>
        </c:spPr>
        <c:txPr>
          <a:bodyPr rot="0" vert="wordArtVert"/>
          <a:lstStyle/>
          <a:p>
            <a:pPr>
              <a:defRPr b="1">
                <a:solidFill>
                  <a:srgbClr val="008000"/>
                </a:solidFill>
              </a:defRPr>
            </a:pPr>
            <a:endParaRPr lang="en-US"/>
          </a:p>
        </c:txPr>
        <c:crossAx val="78214272"/>
        <c:crosses val="autoZero"/>
        <c:crossBetween val="midCat"/>
      </c:valAx>
      <c:valAx>
        <c:axId val="78214272"/>
        <c:scaling>
          <c:orientation val="minMax"/>
          <c:max val="1"/>
          <c:min val="0.30000000000000032"/>
        </c:scaling>
        <c:axPos val="l"/>
        <c:majorGridlines/>
        <c:numFmt formatCode="General" sourceLinked="1"/>
        <c:tickLblPos val="nextTo"/>
        <c:crossAx val="78208384"/>
        <c:crosses val="autoZero"/>
        <c:crossBetween val="midCat"/>
        <c:majorUnit val="0.1"/>
      </c:valAx>
    </c:plotArea>
    <c:plotVisOnly val="1"/>
  </c:chart>
  <c:spPr>
    <a:ln w="25400">
      <a:solidFill>
        <a:sysClr val="windowText" lastClr="000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44450">
              <a:noFill/>
              <a:prstDash val="sysDot"/>
            </a:ln>
          </c:spPr>
          <c:marker>
            <c:symbol val="diamond"/>
            <c:size val="9"/>
            <c:spPr>
              <a:solidFill>
                <a:srgbClr val="FF0000"/>
              </a:solidFill>
            </c:spPr>
          </c:marker>
          <c:xVal>
            <c:numRef>
              <c:f>Sheet1!$C$16:$L$16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Sheet1!$C$17:$L$17</c:f>
              <c:numCache>
                <c:formatCode>0.00</c:formatCode>
                <c:ptCount val="10"/>
                <c:pt idx="0">
                  <c:v>0.96</c:v>
                </c:pt>
                <c:pt idx="1">
                  <c:v>0.96</c:v>
                </c:pt>
                <c:pt idx="2">
                  <c:v>0.92500000000000004</c:v>
                </c:pt>
                <c:pt idx="3">
                  <c:v>0.90400000000000003</c:v>
                </c:pt>
                <c:pt idx="4">
                  <c:v>0.875</c:v>
                </c:pt>
                <c:pt idx="5">
                  <c:v>0.83799999999999997</c:v>
                </c:pt>
                <c:pt idx="6">
                  <c:v>0.81699999999999995</c:v>
                </c:pt>
                <c:pt idx="7">
                  <c:v>0.79</c:v>
                </c:pt>
                <c:pt idx="8">
                  <c:v>0.71199999999999997</c:v>
                </c:pt>
                <c:pt idx="9">
                  <c:v>0.73</c:v>
                </c:pt>
              </c:numCache>
            </c:numRef>
          </c:yVal>
        </c:ser>
        <c:axId val="78232960"/>
        <c:axId val="79836672"/>
      </c:scatterChart>
      <c:valAx>
        <c:axId val="78232960"/>
        <c:scaling>
          <c:orientation val="minMax"/>
          <c:max val="1"/>
        </c:scaling>
        <c:axPos val="b"/>
        <c:majorGridlines>
          <c:spPr>
            <a:ln w="31750" cap="rnd">
              <a:solidFill>
                <a:srgbClr val="FF0000"/>
              </a:solidFill>
              <a:prstDash val="sysDot"/>
            </a:ln>
          </c:spPr>
        </c:majorGridlines>
        <c:numFmt formatCode="General" sourceLinked="1"/>
        <c:tickLblPos val="nextTo"/>
        <c:spPr>
          <a:ln w="31750" cmpd="sng">
            <a:solidFill>
              <a:srgbClr val="FF0000"/>
            </a:solidFill>
            <a:prstDash val="sysDot"/>
          </a:ln>
        </c:spPr>
        <c:crossAx val="79836672"/>
        <c:crosses val="autoZero"/>
        <c:crossBetween val="midCat"/>
        <c:majorUnit val="0.1"/>
      </c:valAx>
      <c:valAx>
        <c:axId val="79836672"/>
        <c:scaling>
          <c:orientation val="minMax"/>
          <c:max val="1"/>
          <c:min val="0.30000000000000032"/>
        </c:scaling>
        <c:axPos val="l"/>
        <c:majorGridlines/>
        <c:numFmt formatCode="0.0" sourceLinked="0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8232960"/>
        <c:crosses val="autoZero"/>
        <c:crossBetween val="midCat"/>
        <c:majorUnit val="0.1"/>
      </c:valAx>
      <c:spPr>
        <a:noFill/>
      </c:spPr>
    </c:plotArea>
    <c:plotVisOnly val="1"/>
  </c:chart>
  <c:spPr>
    <a:noFill/>
    <a:ln w="25400">
      <a:noFill/>
    </a:ln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84668</xdr:colOff>
      <xdr:row>34</xdr:row>
      <xdr:rowOff>42334</xdr:rowOff>
    </xdr:from>
    <xdr:to>
      <xdr:col>21</xdr:col>
      <xdr:colOff>158749</xdr:colOff>
      <xdr:row>52</xdr:row>
      <xdr:rowOff>105833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74084</xdr:colOff>
      <xdr:row>34</xdr:row>
      <xdr:rowOff>52918</xdr:rowOff>
    </xdr:from>
    <xdr:to>
      <xdr:col>21</xdr:col>
      <xdr:colOff>190500</xdr:colOff>
      <xdr:row>51</xdr:row>
      <xdr:rowOff>52917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34</xdr:row>
      <xdr:rowOff>9525</xdr:rowOff>
    </xdr:from>
    <xdr:to>
      <xdr:col>5</xdr:col>
      <xdr:colOff>85725</xdr:colOff>
      <xdr:row>50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447675</xdr:colOff>
      <xdr:row>34</xdr:row>
      <xdr:rowOff>9525</xdr:rowOff>
    </xdr:from>
    <xdr:to>
      <xdr:col>5</xdr:col>
      <xdr:colOff>49742</xdr:colOff>
      <xdr:row>52</xdr:row>
      <xdr:rowOff>50802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84668</xdr:colOff>
      <xdr:row>34</xdr:row>
      <xdr:rowOff>42334</xdr:rowOff>
    </xdr:from>
    <xdr:to>
      <xdr:col>13</xdr:col>
      <xdr:colOff>158749</xdr:colOff>
      <xdr:row>52</xdr:row>
      <xdr:rowOff>105833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74084</xdr:colOff>
      <xdr:row>34</xdr:row>
      <xdr:rowOff>52918</xdr:rowOff>
    </xdr:from>
    <xdr:to>
      <xdr:col>13</xdr:col>
      <xdr:colOff>190500</xdr:colOff>
      <xdr:row>51</xdr:row>
      <xdr:rowOff>52917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29</xdr:row>
      <xdr:rowOff>81643</xdr:rowOff>
    </xdr:from>
    <xdr:to>
      <xdr:col>6</xdr:col>
      <xdr:colOff>486833</xdr:colOff>
      <xdr:row>29</xdr:row>
      <xdr:rowOff>81643</xdr:rowOff>
    </xdr:to>
    <xdr:cxnSp macro="">
      <xdr:nvCxnSpPr>
        <xdr:cNvPr id="11" name="Straight Connector 10"/>
        <xdr:cNvCxnSpPr/>
      </xdr:nvCxnSpPr>
      <xdr:spPr>
        <a:xfrm>
          <a:off x="5715000" y="5470072"/>
          <a:ext cx="486833" cy="0"/>
        </a:xfrm>
        <a:prstGeom prst="line">
          <a:avLst/>
        </a:prstGeom>
        <a:ln w="25400">
          <a:solidFill>
            <a:srgbClr val="008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29100</xdr:colOff>
      <xdr:row>30</xdr:row>
      <xdr:rowOff>15497</xdr:rowOff>
    </xdr:from>
    <xdr:to>
      <xdr:col>6</xdr:col>
      <xdr:colOff>136256</xdr:colOff>
      <xdr:row>30</xdr:row>
      <xdr:rowOff>122653</xdr:rowOff>
    </xdr:to>
    <xdr:sp macro="" textlink="">
      <xdr:nvSpPr>
        <xdr:cNvPr id="16" name="Diamond 15"/>
        <xdr:cNvSpPr/>
      </xdr:nvSpPr>
      <xdr:spPr>
        <a:xfrm>
          <a:off x="5744100" y="5567211"/>
          <a:ext cx="107156" cy="107156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308505</xdr:colOff>
      <xdr:row>30</xdr:row>
      <xdr:rowOff>19730</xdr:rowOff>
    </xdr:from>
    <xdr:to>
      <xdr:col>6</xdr:col>
      <xdr:colOff>415661</xdr:colOff>
      <xdr:row>30</xdr:row>
      <xdr:rowOff>126886</xdr:rowOff>
    </xdr:to>
    <xdr:sp macro="" textlink="">
      <xdr:nvSpPr>
        <xdr:cNvPr id="17" name="Diamond 16"/>
        <xdr:cNvSpPr/>
      </xdr:nvSpPr>
      <xdr:spPr>
        <a:xfrm>
          <a:off x="6023505" y="5571444"/>
          <a:ext cx="107156" cy="107156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90" zoomScaleNormal="90" workbookViewId="0">
      <selection sqref="A1:L1"/>
    </sheetView>
  </sheetViews>
  <sheetFormatPr defaultRowHeight="12.75"/>
  <cols>
    <col min="1" max="1" width="23.42578125" customWidth="1"/>
    <col min="2" max="2" width="34.7109375" customWidth="1"/>
    <col min="3" max="3" width="10" customWidth="1"/>
    <col min="12" max="12" width="11.140625" customWidth="1"/>
    <col min="13" max="13" width="3" customWidth="1"/>
  </cols>
  <sheetData>
    <row r="1" spans="1:17" ht="15.7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7" ht="13.5" thickBot="1">
      <c r="C2" s="2"/>
    </row>
    <row r="3" spans="1:17" ht="16.5" thickTop="1" thickBot="1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7" ht="13.5" thickTop="1">
      <c r="A4" s="1" t="s">
        <v>21</v>
      </c>
      <c r="B4" s="60" t="s">
        <v>2</v>
      </c>
      <c r="C4" s="61"/>
      <c r="D4" s="2"/>
      <c r="E4" s="2"/>
      <c r="F4" s="2"/>
      <c r="G4" s="2"/>
      <c r="H4" s="2"/>
      <c r="I4" s="2"/>
      <c r="J4" s="2"/>
      <c r="K4" s="2"/>
      <c r="L4" s="3"/>
    </row>
    <row r="5" spans="1:17" ht="13.5" thickBot="1">
      <c r="A5" s="4" t="s">
        <v>22</v>
      </c>
      <c r="B5" s="31" t="s">
        <v>1</v>
      </c>
      <c r="C5" s="30"/>
      <c r="D5" s="2"/>
      <c r="E5" s="2"/>
      <c r="F5" s="2"/>
      <c r="G5" s="2"/>
      <c r="H5" s="2"/>
      <c r="I5" s="2"/>
      <c r="J5" s="2"/>
      <c r="K5" s="2"/>
      <c r="L5" s="3"/>
    </row>
    <row r="6" spans="1:17" ht="13.5" thickTop="1">
      <c r="A6" s="18"/>
      <c r="B6" s="33" t="s">
        <v>24</v>
      </c>
      <c r="C6" s="50">
        <v>10</v>
      </c>
      <c r="D6" s="50">
        <v>20</v>
      </c>
      <c r="E6" s="50">
        <v>30</v>
      </c>
      <c r="F6" s="50">
        <v>40</v>
      </c>
      <c r="G6" s="50">
        <v>50</v>
      </c>
      <c r="H6" s="50">
        <v>60</v>
      </c>
      <c r="I6" s="50">
        <v>70</v>
      </c>
      <c r="J6" s="50">
        <v>80</v>
      </c>
      <c r="K6" s="50">
        <v>90</v>
      </c>
      <c r="L6" s="36"/>
    </row>
    <row r="7" spans="1:17">
      <c r="A7" s="23"/>
      <c r="B7" s="48" t="s">
        <v>31</v>
      </c>
      <c r="C7" s="49">
        <f>C6/90</f>
        <v>0.1111111111111111</v>
      </c>
      <c r="D7" s="49">
        <f t="shared" ref="D7:K7" si="0">D6/90</f>
        <v>0.22222222222222221</v>
      </c>
      <c r="E7" s="49">
        <f t="shared" si="0"/>
        <v>0.33333333333333331</v>
      </c>
      <c r="F7" s="49">
        <f t="shared" si="0"/>
        <v>0.44444444444444442</v>
      </c>
      <c r="G7" s="49">
        <f t="shared" si="0"/>
        <v>0.55555555555555558</v>
      </c>
      <c r="H7" s="49">
        <f t="shared" si="0"/>
        <v>0.66666666666666663</v>
      </c>
      <c r="I7" s="49">
        <f t="shared" si="0"/>
        <v>0.77777777777777779</v>
      </c>
      <c r="J7" s="49">
        <f t="shared" si="0"/>
        <v>0.88888888888888884</v>
      </c>
      <c r="K7" s="49">
        <f t="shared" si="0"/>
        <v>1</v>
      </c>
      <c r="L7" s="47"/>
    </row>
    <row r="8" spans="1:17">
      <c r="A8" s="19"/>
      <c r="B8" s="45" t="s">
        <v>26</v>
      </c>
      <c r="C8" s="46">
        <v>0.16900000000000001</v>
      </c>
      <c r="D8" s="46">
        <v>7.77</v>
      </c>
      <c r="E8" s="46">
        <v>24.1</v>
      </c>
      <c r="F8" s="46">
        <v>43.1</v>
      </c>
      <c r="G8" s="46">
        <v>72.7</v>
      </c>
      <c r="H8" s="46">
        <v>112</v>
      </c>
      <c r="I8" s="46">
        <v>157</v>
      </c>
      <c r="J8" s="46">
        <v>254</v>
      </c>
      <c r="K8" s="46">
        <v>338</v>
      </c>
      <c r="L8" s="37"/>
    </row>
    <row r="9" spans="1:17">
      <c r="A9" s="20" t="s">
        <v>23</v>
      </c>
      <c r="B9" s="32" t="s">
        <v>30</v>
      </c>
      <c r="C9" s="38">
        <f>(C8-0)/(C7-0)</f>
        <v>1.5210000000000001</v>
      </c>
      <c r="D9" s="38">
        <f>(D8-C8)/(D7-C7)</f>
        <v>68.409000000000006</v>
      </c>
      <c r="E9" s="38">
        <f t="shared" ref="E9:K9" si="1">(E8-D8)/(E7-D7)</f>
        <v>146.97000000000003</v>
      </c>
      <c r="F9" s="38">
        <f t="shared" si="1"/>
        <v>171</v>
      </c>
      <c r="G9" s="38">
        <f t="shared" si="1"/>
        <v>266.39999999999992</v>
      </c>
      <c r="H9" s="38">
        <f t="shared" si="1"/>
        <v>353.70000000000016</v>
      </c>
      <c r="I9" s="38">
        <f t="shared" si="1"/>
        <v>404.99999999999983</v>
      </c>
      <c r="J9" s="38">
        <f t="shared" si="1"/>
        <v>873.00000000000045</v>
      </c>
      <c r="K9" s="38">
        <f t="shared" si="1"/>
        <v>755.99999999999966</v>
      </c>
      <c r="L9" s="37"/>
      <c r="N9" s="66" t="s">
        <v>36</v>
      </c>
      <c r="O9" s="66"/>
      <c r="P9" s="66"/>
      <c r="Q9" s="66"/>
    </row>
    <row r="10" spans="1:17">
      <c r="A10" s="19"/>
      <c r="B10" s="34" t="s">
        <v>32</v>
      </c>
      <c r="C10" s="39">
        <v>0.1</v>
      </c>
      <c r="D10" s="39">
        <v>0.2</v>
      </c>
      <c r="E10" s="39">
        <v>0.3</v>
      </c>
      <c r="F10" s="39">
        <v>0.4</v>
      </c>
      <c r="G10" s="39">
        <v>0.5</v>
      </c>
      <c r="H10" s="39">
        <v>0.6</v>
      </c>
      <c r="I10" s="40">
        <v>0.7</v>
      </c>
      <c r="J10" s="40">
        <v>0.8</v>
      </c>
      <c r="K10" s="40">
        <v>0.9</v>
      </c>
      <c r="L10" s="41">
        <v>1</v>
      </c>
      <c r="N10" s="66"/>
      <c r="O10" s="66"/>
      <c r="P10" s="66"/>
      <c r="Q10" s="66"/>
    </row>
    <row r="11" spans="1:17" ht="13.5" thickBot="1">
      <c r="A11" s="21"/>
      <c r="B11" s="52" t="s">
        <v>18</v>
      </c>
      <c r="C11" s="53">
        <f>0+C$9*(C10-0)</f>
        <v>0.15210000000000001</v>
      </c>
      <c r="D11" s="53">
        <f>C8+D9*(D10-C7)</f>
        <v>6.2498000000000014</v>
      </c>
      <c r="E11" s="53">
        <f t="shared" ref="E11:K11" si="2">D8+E9*(E10-D7)</f>
        <v>19.201000000000001</v>
      </c>
      <c r="F11" s="53">
        <f t="shared" si="2"/>
        <v>35.500000000000007</v>
      </c>
      <c r="G11" s="53">
        <f t="shared" si="2"/>
        <v>57.900000000000006</v>
      </c>
      <c r="H11" s="53">
        <f t="shared" si="2"/>
        <v>88.419999999999987</v>
      </c>
      <c r="I11" s="53">
        <f t="shared" si="2"/>
        <v>125.49999999999999</v>
      </c>
      <c r="J11" s="53">
        <f t="shared" si="2"/>
        <v>176.40000000000003</v>
      </c>
      <c r="K11" s="53">
        <f t="shared" si="2"/>
        <v>262.40000000000003</v>
      </c>
      <c r="L11" s="54">
        <f>K8</f>
        <v>338</v>
      </c>
      <c r="N11" s="66"/>
      <c r="O11" s="66"/>
      <c r="P11" s="66"/>
      <c r="Q11" s="66"/>
    </row>
    <row r="12" spans="1:17" ht="14.25" thickTop="1" thickBot="1">
      <c r="A12" s="22"/>
      <c r="B12" s="2"/>
      <c r="C12" s="42"/>
      <c r="D12" s="42"/>
      <c r="E12" s="42"/>
      <c r="F12" s="42"/>
      <c r="G12" s="42"/>
      <c r="H12" s="42"/>
      <c r="I12" s="42"/>
      <c r="J12" s="42"/>
      <c r="K12" s="42"/>
      <c r="L12" s="43"/>
      <c r="N12" s="66"/>
      <c r="O12" s="66"/>
      <c r="P12" s="66"/>
      <c r="Q12" s="66"/>
    </row>
    <row r="13" spans="1:17" ht="13.5" thickTop="1">
      <c r="A13" s="18"/>
      <c r="B13" s="33" t="s">
        <v>24</v>
      </c>
      <c r="C13" s="51">
        <v>10</v>
      </c>
      <c r="D13" s="51">
        <v>20</v>
      </c>
      <c r="E13" s="51">
        <v>30</v>
      </c>
      <c r="F13" s="51">
        <v>40</v>
      </c>
      <c r="G13" s="51">
        <v>50</v>
      </c>
      <c r="H13" s="51">
        <v>60</v>
      </c>
      <c r="I13" s="51">
        <v>70</v>
      </c>
      <c r="J13" s="51">
        <v>80</v>
      </c>
      <c r="K13" s="51">
        <v>90</v>
      </c>
      <c r="L13" s="36"/>
      <c r="N13" s="66"/>
      <c r="O13" s="66"/>
      <c r="P13" s="66"/>
      <c r="Q13" s="66"/>
    </row>
    <row r="14" spans="1:17" ht="18.75">
      <c r="A14" s="23"/>
      <c r="B14" s="2" t="s">
        <v>27</v>
      </c>
      <c r="C14" s="44">
        <v>0.96</v>
      </c>
      <c r="D14" s="44">
        <v>0.96</v>
      </c>
      <c r="E14" s="44">
        <v>0.91</v>
      </c>
      <c r="F14" s="44">
        <v>0.9</v>
      </c>
      <c r="G14" s="44">
        <v>0.85</v>
      </c>
      <c r="H14" s="44">
        <v>0.82</v>
      </c>
      <c r="I14" s="44">
        <v>0.81</v>
      </c>
      <c r="J14" s="44">
        <v>0.71</v>
      </c>
      <c r="K14" s="44">
        <v>0.73</v>
      </c>
      <c r="L14" s="37"/>
      <c r="N14" s="66"/>
      <c r="O14" s="66"/>
      <c r="P14" s="66"/>
      <c r="Q14" s="66"/>
    </row>
    <row r="15" spans="1:17" ht="18.75">
      <c r="A15" s="24" t="s">
        <v>16</v>
      </c>
      <c r="B15" s="2" t="s">
        <v>19</v>
      </c>
      <c r="C15" s="38">
        <v>0</v>
      </c>
      <c r="D15" s="38">
        <f>(D14-C14)/(D7-C7)</f>
        <v>0</v>
      </c>
      <c r="E15" s="38">
        <f t="shared" ref="E15:K15" si="3">(E14-D14)/(E7-D7)</f>
        <v>-0.4499999999999994</v>
      </c>
      <c r="F15" s="38">
        <f t="shared" si="3"/>
        <v>-9.000000000000008E-2</v>
      </c>
      <c r="G15" s="38">
        <f t="shared" si="3"/>
        <v>-0.45000000000000018</v>
      </c>
      <c r="H15" s="38">
        <f t="shared" si="3"/>
        <v>-0.27000000000000041</v>
      </c>
      <c r="I15" s="38">
        <f t="shared" si="3"/>
        <v>-8.9999999999999039E-2</v>
      </c>
      <c r="J15" s="38">
        <f t="shared" si="3"/>
        <v>-0.90000000000000124</v>
      </c>
      <c r="K15" s="38">
        <f t="shared" si="3"/>
        <v>0.18000000000000008</v>
      </c>
      <c r="L15" s="37"/>
      <c r="N15" s="66"/>
      <c r="O15" s="66"/>
      <c r="P15" s="66"/>
      <c r="Q15" s="66"/>
    </row>
    <row r="16" spans="1:17">
      <c r="A16" s="23"/>
      <c r="B16" s="35" t="s">
        <v>33</v>
      </c>
      <c r="C16" s="39">
        <v>0.1</v>
      </c>
      <c r="D16" s="39">
        <v>0.2</v>
      </c>
      <c r="E16" s="39">
        <v>0.3</v>
      </c>
      <c r="F16" s="39">
        <v>0.4</v>
      </c>
      <c r="G16" s="39">
        <v>0.5</v>
      </c>
      <c r="H16" s="39">
        <v>0.6</v>
      </c>
      <c r="I16" s="40">
        <v>0.7</v>
      </c>
      <c r="J16" s="40">
        <v>0.8</v>
      </c>
      <c r="K16" s="40">
        <v>0.9</v>
      </c>
      <c r="L16" s="41">
        <v>1</v>
      </c>
    </row>
    <row r="17" spans="1:24" ht="17.25" thickBot="1">
      <c r="A17" s="25"/>
      <c r="B17" s="52" t="s">
        <v>34</v>
      </c>
      <c r="C17" s="53">
        <f>C14</f>
        <v>0.96</v>
      </c>
      <c r="D17" s="53">
        <f>C14+D15*(D16-C7)</f>
        <v>0.96</v>
      </c>
      <c r="E17" s="53">
        <f t="shared" ref="E17:K17" si="4">D14+E15*(E16-D7)</f>
        <v>0.92500000000000004</v>
      </c>
      <c r="F17" s="53">
        <f t="shared" si="4"/>
        <v>0.90400000000000003</v>
      </c>
      <c r="G17" s="53">
        <f t="shared" si="4"/>
        <v>0.875</v>
      </c>
      <c r="H17" s="53">
        <f t="shared" si="4"/>
        <v>0.83799999999999997</v>
      </c>
      <c r="I17" s="53">
        <f t="shared" si="4"/>
        <v>0.81699999999999995</v>
      </c>
      <c r="J17" s="53">
        <f t="shared" si="4"/>
        <v>0.79</v>
      </c>
      <c r="K17" s="53">
        <f t="shared" si="4"/>
        <v>0.71199999999999997</v>
      </c>
      <c r="L17" s="54">
        <f>K14</f>
        <v>0.73</v>
      </c>
      <c r="N17" s="57"/>
      <c r="O17" s="57"/>
      <c r="P17" s="57"/>
      <c r="Q17" s="57"/>
    </row>
    <row r="18" spans="1:24" ht="14.25" thickTop="1" thickBot="1">
      <c r="A18" s="22"/>
      <c r="B18" s="2"/>
      <c r="C18" s="42"/>
      <c r="D18" s="42"/>
      <c r="E18" s="42"/>
      <c r="F18" s="42"/>
      <c r="G18" s="42"/>
      <c r="H18" s="42"/>
      <c r="I18" s="42"/>
      <c r="J18" s="42"/>
      <c r="K18" s="42"/>
      <c r="L18" s="43"/>
      <c r="N18" s="57"/>
      <c r="O18" s="57"/>
      <c r="P18" s="57"/>
      <c r="Q18" s="57"/>
    </row>
    <row r="19" spans="1:24" ht="13.5" thickTop="1">
      <c r="A19" s="18"/>
      <c r="B19" s="33" t="s">
        <v>24</v>
      </c>
      <c r="C19" s="51">
        <v>10</v>
      </c>
      <c r="D19" s="51">
        <v>20</v>
      </c>
      <c r="E19" s="51">
        <v>30</v>
      </c>
      <c r="F19" s="51">
        <v>40</v>
      </c>
      <c r="G19" s="51">
        <v>50</v>
      </c>
      <c r="H19" s="51">
        <v>60</v>
      </c>
      <c r="I19" s="51">
        <v>70</v>
      </c>
      <c r="J19" s="51">
        <v>80</v>
      </c>
      <c r="K19" s="51">
        <v>90</v>
      </c>
      <c r="L19" s="36"/>
      <c r="N19" s="57"/>
      <c r="O19" s="57"/>
      <c r="P19" s="57"/>
      <c r="Q19" s="57"/>
    </row>
    <row r="20" spans="1:24" ht="18.75">
      <c r="A20" s="23"/>
      <c r="B20" s="32" t="s">
        <v>28</v>
      </c>
      <c r="C20" s="44">
        <v>0.71</v>
      </c>
      <c r="D20" s="44">
        <v>0.66800000000000004</v>
      </c>
      <c r="E20" s="44">
        <v>0.59699999999999998</v>
      </c>
      <c r="F20" s="44">
        <v>0.78800000000000003</v>
      </c>
      <c r="G20" s="44">
        <v>0.69699999999999995</v>
      </c>
      <c r="H20" s="44">
        <v>0.56299999999999994</v>
      </c>
      <c r="I20" s="44">
        <v>0.501</v>
      </c>
      <c r="J20" s="44">
        <v>0.33100000000000002</v>
      </c>
      <c r="K20" s="44">
        <v>0.27800000000000002</v>
      </c>
      <c r="L20" s="37"/>
      <c r="N20" s="57"/>
      <c r="O20" s="57"/>
      <c r="P20" s="57"/>
      <c r="Q20" s="57"/>
    </row>
    <row r="21" spans="1:24" ht="18.75">
      <c r="A21" s="24" t="s">
        <v>17</v>
      </c>
      <c r="B21" s="32" t="s">
        <v>20</v>
      </c>
      <c r="C21" s="38">
        <v>0</v>
      </c>
      <c r="D21" s="38">
        <f>(D20-C20)/(D7-C7)</f>
        <v>-0.37799999999999934</v>
      </c>
      <c r="E21" s="38">
        <f t="shared" ref="E21:K21" si="5">(E20-D20)/(E7-D7)</f>
        <v>-0.63900000000000057</v>
      </c>
      <c r="F21" s="38">
        <f t="shared" si="5"/>
        <v>1.7190000000000005</v>
      </c>
      <c r="G21" s="38">
        <f t="shared" si="5"/>
        <v>-0.81900000000000039</v>
      </c>
      <c r="H21" s="38">
        <f t="shared" si="5"/>
        <v>-1.2060000000000008</v>
      </c>
      <c r="I21" s="38">
        <f t="shared" si="5"/>
        <v>-0.55799999999999927</v>
      </c>
      <c r="J21" s="38">
        <f t="shared" si="5"/>
        <v>-1.5300000000000007</v>
      </c>
      <c r="K21" s="38">
        <f t="shared" si="5"/>
        <v>-0.4769999999999997</v>
      </c>
      <c r="L21" s="37"/>
      <c r="N21" s="57"/>
      <c r="O21" s="57"/>
      <c r="P21" s="57"/>
      <c r="Q21" s="57"/>
    </row>
    <row r="22" spans="1:24">
      <c r="A22" s="23"/>
      <c r="B22" s="34" t="s">
        <v>33</v>
      </c>
      <c r="C22" s="39">
        <v>0.1</v>
      </c>
      <c r="D22" s="39">
        <v>0.2</v>
      </c>
      <c r="E22" s="39">
        <v>0.3</v>
      </c>
      <c r="F22" s="39">
        <v>0.4</v>
      </c>
      <c r="G22" s="39">
        <v>0.5</v>
      </c>
      <c r="H22" s="39">
        <v>0.6</v>
      </c>
      <c r="I22" s="40">
        <v>0.7</v>
      </c>
      <c r="J22" s="40">
        <v>0.8</v>
      </c>
      <c r="K22" s="40">
        <v>0.9</v>
      </c>
      <c r="L22" s="41">
        <v>1</v>
      </c>
      <c r="N22" s="57"/>
      <c r="O22" s="57"/>
      <c r="P22" s="57"/>
      <c r="Q22" s="57"/>
    </row>
    <row r="23" spans="1:24" ht="17.25" thickBot="1">
      <c r="A23" s="25"/>
      <c r="B23" s="52" t="s">
        <v>35</v>
      </c>
      <c r="C23" s="55">
        <f>C20</f>
        <v>0.71</v>
      </c>
      <c r="D23" s="55">
        <f>C20+D21*(D22-C7)</f>
        <v>0.6764</v>
      </c>
      <c r="E23" s="55">
        <f t="shared" ref="E23:K23" si="6">D20+E21*(E22-D7)</f>
        <v>0.61829999999999996</v>
      </c>
      <c r="F23" s="55">
        <f t="shared" si="6"/>
        <v>0.71160000000000012</v>
      </c>
      <c r="G23" s="55">
        <f t="shared" si="6"/>
        <v>0.74249999999999994</v>
      </c>
      <c r="H23" s="55">
        <f t="shared" si="6"/>
        <v>0.64339999999999997</v>
      </c>
      <c r="I23" s="55">
        <f t="shared" si="6"/>
        <v>0.5444</v>
      </c>
      <c r="J23" s="55">
        <f t="shared" si="6"/>
        <v>0.46699999999999992</v>
      </c>
      <c r="K23" s="55">
        <f t="shared" si="6"/>
        <v>0.32569999999999999</v>
      </c>
      <c r="L23" s="56">
        <f>K20</f>
        <v>0.27800000000000002</v>
      </c>
      <c r="N23" s="57"/>
      <c r="O23" s="57"/>
      <c r="P23" s="57"/>
      <c r="Q23" s="57"/>
    </row>
    <row r="24" spans="1:24" ht="13.5" thickTop="1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24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6" t="s">
        <v>4</v>
      </c>
    </row>
    <row r="26" spans="1:24" ht="13.5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 t="s">
        <v>5</v>
      </c>
    </row>
    <row r="27" spans="1:24" ht="13.5" thickTop="1"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30" spans="1:24">
      <c r="H30" s="11" t="s">
        <v>12</v>
      </c>
    </row>
    <row r="31" spans="1:24">
      <c r="H31" s="12" t="s">
        <v>25</v>
      </c>
    </row>
    <row r="33" spans="2:18" ht="23.25">
      <c r="B33" s="14" t="s">
        <v>11</v>
      </c>
      <c r="J33" s="14" t="s">
        <v>9</v>
      </c>
      <c r="R33" s="15" t="s">
        <v>10</v>
      </c>
    </row>
    <row r="56" spans="2:12" ht="18">
      <c r="B56" s="14" t="s">
        <v>15</v>
      </c>
    </row>
    <row r="57" spans="2:12">
      <c r="B57" t="s">
        <v>3</v>
      </c>
      <c r="C57">
        <v>10</v>
      </c>
      <c r="D57">
        <v>20</v>
      </c>
      <c r="E57">
        <v>30</v>
      </c>
      <c r="F57">
        <v>40</v>
      </c>
      <c r="G57">
        <v>50</v>
      </c>
      <c r="H57">
        <v>60</v>
      </c>
      <c r="I57">
        <v>70</v>
      </c>
      <c r="J57">
        <v>80</v>
      </c>
      <c r="K57">
        <v>90</v>
      </c>
    </row>
    <row r="58" spans="2:12">
      <c r="B58" s="11" t="s">
        <v>6</v>
      </c>
      <c r="C58" s="16">
        <f t="shared" ref="C58:K58" si="7">C8</f>
        <v>0.16900000000000001</v>
      </c>
      <c r="D58" s="16">
        <f t="shared" si="7"/>
        <v>7.77</v>
      </c>
      <c r="E58" s="16">
        <f t="shared" si="7"/>
        <v>24.1</v>
      </c>
      <c r="F58" s="16">
        <f t="shared" si="7"/>
        <v>43.1</v>
      </c>
      <c r="G58" s="16">
        <f t="shared" si="7"/>
        <v>72.7</v>
      </c>
      <c r="H58" s="16">
        <f t="shared" si="7"/>
        <v>112</v>
      </c>
      <c r="I58" s="16">
        <f t="shared" si="7"/>
        <v>157</v>
      </c>
      <c r="J58" s="16">
        <f t="shared" si="7"/>
        <v>254</v>
      </c>
      <c r="K58" s="16">
        <f t="shared" si="7"/>
        <v>338</v>
      </c>
    </row>
    <row r="59" spans="2:12">
      <c r="B59" t="s">
        <v>14</v>
      </c>
      <c r="C59">
        <f t="shared" ref="C59:K59" si="8">C58/$K$58</f>
        <v>5.0000000000000001E-4</v>
      </c>
      <c r="D59" s="13">
        <f t="shared" si="8"/>
        <v>2.298816568047337E-2</v>
      </c>
      <c r="E59" s="13">
        <f t="shared" si="8"/>
        <v>7.1301775147929E-2</v>
      </c>
      <c r="F59" s="13">
        <f t="shared" si="8"/>
        <v>0.12751479289940829</v>
      </c>
      <c r="G59" s="13">
        <f t="shared" si="8"/>
        <v>0.21508875739644973</v>
      </c>
      <c r="H59" s="13">
        <f t="shared" si="8"/>
        <v>0.33136094674556216</v>
      </c>
      <c r="I59" s="13">
        <f t="shared" si="8"/>
        <v>0.46449704142011833</v>
      </c>
      <c r="J59" s="13">
        <f t="shared" si="8"/>
        <v>0.75147928994082835</v>
      </c>
      <c r="K59" s="13">
        <f t="shared" si="8"/>
        <v>1</v>
      </c>
    </row>
    <row r="60" spans="2:12" ht="13.5" thickBot="1"/>
    <row r="61" spans="2:12" ht="14.25" thickTop="1" thickBot="1">
      <c r="B61" t="s">
        <v>8</v>
      </c>
      <c r="C61" s="5">
        <v>0.1</v>
      </c>
      <c r="D61" s="6">
        <v>0.2</v>
      </c>
      <c r="E61" s="6">
        <v>0.3</v>
      </c>
      <c r="F61" s="6">
        <v>0.4</v>
      </c>
      <c r="G61" s="6">
        <v>0.5</v>
      </c>
      <c r="H61" s="6">
        <v>0.6</v>
      </c>
      <c r="I61" s="7">
        <v>0.7</v>
      </c>
      <c r="J61" s="8">
        <v>0.8</v>
      </c>
      <c r="K61" s="9">
        <v>0.9</v>
      </c>
      <c r="L61" s="10">
        <v>1</v>
      </c>
    </row>
    <row r="62" spans="2:12">
      <c r="B62" s="12" t="s">
        <v>7</v>
      </c>
      <c r="C62" s="17">
        <f>C11</f>
        <v>0.15210000000000001</v>
      </c>
      <c r="D62" s="17">
        <f t="shared" ref="D62:L62" si="9">D11</f>
        <v>6.2498000000000014</v>
      </c>
      <c r="E62" s="17">
        <f t="shared" si="9"/>
        <v>19.201000000000001</v>
      </c>
      <c r="F62" s="17">
        <f t="shared" si="9"/>
        <v>35.500000000000007</v>
      </c>
      <c r="G62" s="17">
        <f t="shared" si="9"/>
        <v>57.900000000000006</v>
      </c>
      <c r="H62" s="17">
        <f t="shared" si="9"/>
        <v>88.419999999999987</v>
      </c>
      <c r="I62" s="17">
        <f t="shared" si="9"/>
        <v>125.49999999999999</v>
      </c>
      <c r="J62" s="17">
        <f t="shared" si="9"/>
        <v>176.40000000000003</v>
      </c>
      <c r="K62" s="17">
        <f t="shared" si="9"/>
        <v>262.40000000000003</v>
      </c>
      <c r="L62" s="17">
        <f t="shared" si="9"/>
        <v>338</v>
      </c>
    </row>
    <row r="63" spans="2:12">
      <c r="B63" t="s">
        <v>13</v>
      </c>
      <c r="C63" s="13">
        <f t="shared" ref="C63:L63" si="10">C62/$L$62</f>
        <v>4.5000000000000004E-4</v>
      </c>
      <c r="D63" s="13">
        <f t="shared" si="10"/>
        <v>1.8490532544378702E-2</v>
      </c>
      <c r="E63" s="13">
        <f t="shared" si="10"/>
        <v>5.6807692307692309E-2</v>
      </c>
      <c r="F63" s="13">
        <f t="shared" si="10"/>
        <v>0.10502958579881659</v>
      </c>
      <c r="G63" s="13">
        <f t="shared" si="10"/>
        <v>0.17130177514792902</v>
      </c>
      <c r="H63" s="13">
        <f t="shared" si="10"/>
        <v>0.26159763313609463</v>
      </c>
      <c r="I63" s="13">
        <f t="shared" si="10"/>
        <v>0.37130177514792895</v>
      </c>
      <c r="J63" s="13">
        <f t="shared" si="10"/>
        <v>0.52189349112426042</v>
      </c>
      <c r="K63" s="13">
        <f t="shared" si="10"/>
        <v>0.77633136094674571</v>
      </c>
      <c r="L63" s="13">
        <f t="shared" si="10"/>
        <v>1</v>
      </c>
    </row>
  </sheetData>
  <sheetProtection password="8E81" sheet="1" objects="1" scenarios="1" formatCells="0" formatColumns="0"/>
  <mergeCells count="4">
    <mergeCell ref="B4:C4"/>
    <mergeCell ref="A1:L1"/>
    <mergeCell ref="A3:L3"/>
    <mergeCell ref="N9:Q15"/>
  </mergeCells>
  <pageMargins left="0.5" right="0.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</dc:creator>
  <cp:lastModifiedBy>JonM</cp:lastModifiedBy>
  <cp:lastPrinted>2016-01-23T14:37:23Z</cp:lastPrinted>
  <dcterms:created xsi:type="dcterms:W3CDTF">2015-12-07T20:53:52Z</dcterms:created>
  <dcterms:modified xsi:type="dcterms:W3CDTF">2016-01-23T14:37:53Z</dcterms:modified>
</cp:coreProperties>
</file>